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Travel" sheetId="1" r:id="rId1"/>
    <sheet name="Hospitality" sheetId="2" r:id="rId2"/>
    <sheet name="Gifts and Benefits" sheetId="3" r:id="rId3"/>
    <sheet name="All other  expenses" sheetId="4" r:id="rId4"/>
  </sheets>
  <definedNames>
    <definedName name="_xlnm.Print_Area" localSheetId="3">'All other  expenses'!$A$5:$E$26</definedName>
    <definedName name="_xlnm.Print_Area" localSheetId="2">'Gifts and Benefits'!$A$1:$E$13</definedName>
    <definedName name="_xlnm.Print_Area" localSheetId="1">'Hospitality'!$A$1:$F$14</definedName>
    <definedName name="_xlnm.Print_Area" localSheetId="0">'Travel'!$A$1:$D$90</definedName>
  </definedNames>
  <calcPr fullCalcOnLoad="1"/>
</workbook>
</file>

<file path=xl/sharedStrings.xml><?xml version="1.0" encoding="utf-8"?>
<sst xmlns="http://schemas.openxmlformats.org/spreadsheetml/2006/main" count="283" uniqueCount="149">
  <si>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</si>
  <si>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</si>
  <si>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</si>
  <si>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</si>
  <si>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</si>
  <si>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</si>
  <si>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</si>
  <si>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</si>
  <si>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</si>
  <si>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</si>
  <si>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</si>
  <si>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</si>
  <si>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</si>
  <si>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</si>
  <si>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</si>
  <si>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</si>
  <si>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</si>
  <si>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</si>
  <si>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</si>
  <si>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</si>
  <si>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</si>
  <si>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</si>
  <si>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</si>
  <si>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</si>
  <si>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</si>
  <si>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</si>
  <si>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</si>
  <si>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</si>
  <si>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</si>
  <si>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</si>
  <si>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</si>
  <si>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Civil Aviation Authority</t>
  </si>
  <si>
    <t>Graeme Harris</t>
  </si>
  <si>
    <t>1 July 2016 to 30 June 2017</t>
  </si>
  <si>
    <t>Dinner for CE</t>
  </si>
  <si>
    <t>Attend ICAO Assembly, Montreal, Canada</t>
  </si>
  <si>
    <t>Processing fee, Canadian Immigration</t>
  </si>
  <si>
    <t>Dinner for CE and two other CAA attendees</t>
  </si>
  <si>
    <t>Dinner for CE and one other CAA attendee</t>
  </si>
  <si>
    <t>Lunch for CE</t>
  </si>
  <si>
    <t>Hotel accommodation for CE for 13 nights</t>
  </si>
  <si>
    <t>Hotel accommodation for CE for one night in Vancouver en route to Montreal</t>
  </si>
  <si>
    <t>Taxi for CE from Shed A, Wellington Waterfront to home</t>
  </si>
  <si>
    <t>Taxi for CE from airport to home</t>
  </si>
  <si>
    <t>Short term parking at Wellington airport - pick up on return</t>
  </si>
  <si>
    <t>Parking at Wellington Airport</t>
  </si>
  <si>
    <t>Attend Avsec Collective Employment Agreement (CEA) mediation, Auckland</t>
  </si>
  <si>
    <t>Attend Avsec CEA mediation, Auckland</t>
  </si>
  <si>
    <t>Taxi for CE from home to airport</t>
  </si>
  <si>
    <t>Return airfare for CE Wellington/ Auckland</t>
  </si>
  <si>
    <t>Attend CAA Board meeting and industry function, Christchurch</t>
  </si>
  <si>
    <t>Return airfare for CE Wellington/ Christchurch</t>
  </si>
  <si>
    <t>Breakfast for CE</t>
  </si>
  <si>
    <t>Attend opening ceremony of new MetService office, Auckland</t>
  </si>
  <si>
    <t>Taxi for CE from CAA to airport</t>
  </si>
  <si>
    <t>Parking for CE at Wellington Airport</t>
  </si>
  <si>
    <t>Mobile phone rental/tolls</t>
  </si>
  <si>
    <t>Wellington</t>
  </si>
  <si>
    <t>Chair Asia/Pacific Air Navigation Planning and Implementation Regional Group (APANPIRG) meeting, Bangkok, Thailand</t>
  </si>
  <si>
    <t>Chair APANPIRG meeting, Bangkok, Thailand</t>
  </si>
  <si>
    <t>Attend seminar for industry CEs on Safety Management Systems (SMS), Wellington Airport conference centre</t>
  </si>
  <si>
    <t>Panellist at Aviation Law Association of Australia and New Zealand (ALAANZ) conference, Auckland</t>
  </si>
  <si>
    <t>Attend CAA-organised educational seminar for industry participants ("AvKiwi") in Whangarei</t>
  </si>
  <si>
    <t>Hosted officials from Australian Civil Aviation Safety Authority (CASA)</t>
  </si>
  <si>
    <t>Hosted officials from CASA</t>
  </si>
  <si>
    <t>Hotel accommodation for CE for two nights</t>
  </si>
  <si>
    <t>Lunch for CE and Chairman</t>
  </si>
  <si>
    <t>Taxi for CE from airport to Auckland CBD</t>
  </si>
  <si>
    <t xml:space="preserve">Taxi for CE from Auckland CBD to airport </t>
  </si>
  <si>
    <t>Hotel accommodation for CE for one night</t>
  </si>
  <si>
    <t xml:space="preserve">Taxi for CE from airport to CAA </t>
  </si>
  <si>
    <t>Attend Design Delegation Holders seminar, Hamilton</t>
  </si>
  <si>
    <t xml:space="preserve">Taxi for CE from airport to home </t>
  </si>
  <si>
    <t>Taxi for CE from hotel to airport</t>
  </si>
  <si>
    <t>Dinner for CE and five other CAA/Ministry of Transport attendees</t>
  </si>
  <si>
    <t>Return airfare for CE Wellington/ Nelson (no refund for cancellation)</t>
  </si>
  <si>
    <t>Panellist at ALAANZ conference, Auckland</t>
  </si>
  <si>
    <t>Return airfare for CE Wellington/ Hamilton</t>
  </si>
  <si>
    <t>Attend CAA Safety Management Systems (SMS) seminar for industry participants, Christchurch Airport</t>
  </si>
  <si>
    <t>Attend SMS seminar for industry participants, Christchurch Airport</t>
  </si>
  <si>
    <t>Represent the CAA at retirement function for senior Air New Zealand employee, Auckland</t>
  </si>
  <si>
    <t>Return airfare for CE Wellington/ Nelson</t>
  </si>
  <si>
    <t>Visit staff at temporary office, Wellington Airport, while evacuated from Asteron Centre</t>
  </si>
  <si>
    <t>28/06/2016
[NB:  Costs not available when previous return completed]</t>
  </si>
  <si>
    <t>Koru Club membership</t>
  </si>
  <si>
    <t>Complimentary by virtue of Gold/Gold Elite status points</t>
  </si>
  <si>
    <t>Attend AvKiwi seminar in Whangarei</t>
  </si>
  <si>
    <t>Depupty Chief of Air Staff, NZ Defence Force</t>
  </si>
  <si>
    <t>Commemoration of 75th anniversary of Air Force</t>
  </si>
  <si>
    <t>Return flight Wellington/ Palmerston North, on ground transport, entrance fees and lunch to attend Ohakea Air Show for CE and partner</t>
  </si>
  <si>
    <t>Annual</t>
  </si>
  <si>
    <t>Air New Zealand</t>
  </si>
  <si>
    <t>Attend Aviation New Zealand conference dinner</t>
  </si>
  <si>
    <t>Present awards to industry participants</t>
  </si>
  <si>
    <t>Dinner for CE and four others</t>
  </si>
  <si>
    <t>Hosted delegation from Civil Aviation Administration of China</t>
  </si>
  <si>
    <t>Sign Bilateral Technical Agreement</t>
  </si>
  <si>
    <t>Australian Civil Aviation Safety Authority (CASA)</t>
  </si>
  <si>
    <t>Media training for CE</t>
  </si>
  <si>
    <t>Discussion with Board Chairman on future planning</t>
  </si>
  <si>
    <t>Local Travel (within City, excluding travel to airport for the purpose of catching a flight)</t>
  </si>
  <si>
    <t>DomesticTravel (within NZ, including travel to and from local airport for the purpose of catching a flight)</t>
  </si>
  <si>
    <t>Dinner for CE, four CAA Board members and seven CASA officials and Board members</t>
  </si>
  <si>
    <t>Estimated cost for CE only, paid by CASA</t>
  </si>
  <si>
    <t>One day course</t>
  </si>
  <si>
    <t>Monthly charge</t>
  </si>
  <si>
    <t>Afternoon tea for 15 people</t>
  </si>
  <si>
    <t>Morning and afternoon tea and lunch for seven people</t>
  </si>
  <si>
    <t>Regulatory liaison and discussions on areas of mutual interest and cooperation</t>
  </si>
  <si>
    <t>Attend International Civil Aviation Organization (ICAO) Assembly, Montreal, Canada as Head of NZ Delegation</t>
  </si>
  <si>
    <t>Hotel accommodation for CE for five nights; hotel provided airport transfers</t>
  </si>
  <si>
    <t>Visit to Altitude AIM during COMAC visit, Auckland  in support of relationship building with Civil Aviation Administration of China (CAAC) and the NZ aviation industry</t>
  </si>
  <si>
    <t>Visit to Altitude AIM during COMAC visit, Auckland  in support of relationship building with CAAC and the NZ aviation industry</t>
  </si>
  <si>
    <t>Afternoon tea for CE and two other people</t>
  </si>
  <si>
    <t>Rental car hire for CE</t>
  </si>
  <si>
    <t>Parking at Auckland CBD for CE</t>
  </si>
  <si>
    <t>Parking at Auckland CBD for CE (renewed)</t>
  </si>
  <si>
    <t>Meeting with victims of aircraft accident, Auckland</t>
  </si>
  <si>
    <t>Return airfare for CE Wellington/ Bangkok</t>
  </si>
  <si>
    <t>Return airfare for CE Wellington/ Montreal</t>
  </si>
  <si>
    <t>Return airfare for CE Wellington/ Canberra</t>
  </si>
  <si>
    <t>Return airfare for CE Wellington/ Whangarei</t>
  </si>
  <si>
    <t>Meeting of CAA Board and Australian Civil Aviation Safety Authority (CASA) Board, Canberra, Australia</t>
  </si>
  <si>
    <t>Meeting of CAA Board and CASA Board, Canberra, Australia</t>
  </si>
  <si>
    <t>Taxi for CE and four CAA Board members from airport to hotel</t>
  </si>
  <si>
    <t>Breakfast for CE and four CAA Board members</t>
  </si>
  <si>
    <t>Taxi for CE and four CAA Board members from hotel to airport</t>
  </si>
  <si>
    <t>Parking for CE and one other CAA attendee at Wellington Airport</t>
  </si>
  <si>
    <t>Taxi for CE and one other CAA attendee from Auckland Airport to MetService, Auckland</t>
  </si>
  <si>
    <t>Taxi for CE and one other CAA attendee from MetService, Auckland to Auckland Airport</t>
  </si>
  <si>
    <t>Taxi for CE from airport to CAA</t>
  </si>
  <si>
    <t>Rental vehicle for CE and one other CAA staff member in Nelson</t>
  </si>
  <si>
    <t>Visit industry participant in Nelson with one other CAA staff member. Trip cancelled at short notice; rescheduled 30 June 2017</t>
  </si>
  <si>
    <t>Visit industry participant in Nelson with one other CAA staff member to discuss concerns</t>
  </si>
  <si>
    <t>29/06/2016
[NB:  Costs not available when previous return completed]</t>
  </si>
  <si>
    <t>Taxi for CE from home to TSB Arena, Wellington</t>
  </si>
  <si>
    <t>Attend Aviation New Zealand conference in Wellington</t>
  </si>
  <si>
    <t>Attend Aviation New Zealand conference dinner in Wellington to present awards to industry participants</t>
  </si>
  <si>
    <t>Cost ($)
(inc GST)</t>
  </si>
  <si>
    <t>Purpose (eg meeting with Minister)</t>
  </si>
  <si>
    <t>Purpose (eg visiting district office for two days...)</t>
  </si>
  <si>
    <t>Cost (NZ$)
(inc GST)</t>
  </si>
  <si>
    <t>Purpose of trip (eg attending XYZ conference for 3 days)</t>
  </si>
  <si>
    <t>Description  (e.g. event tickets,  etc)</t>
  </si>
  <si>
    <t>Estimated value (NZ$)
(inc GST)</t>
  </si>
  <si>
    <t>Gifts and Benefits over $50 annual value</t>
  </si>
  <si>
    <t xml:space="preserve">Nature </t>
  </si>
  <si>
    <t xml:space="preserve">Comment / explanation </t>
  </si>
  <si>
    <t>No. of items = 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</si>
</sst>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7" xfId="0" applyFont="1" applyFill="1" applyBorder="1" applyAlignment="1">
      <alignment vertical="center" wrapText="1" readingOrder="1"/>
    </xf>
    <xf numFmtId="0" fontId="47" fillId="0" borderId="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16" xfId="0" applyFont="1" applyFill="1" applyBorder="1" applyAlignment="1">
      <alignment vertical="center" readingOrder="1"/>
    </xf>
    <xf numFmtId="0" fontId="3" fillId="35" borderId="11" xfId="0" applyFont="1" applyFill="1" applyBorder="1" applyAlignment="1">
      <alignment wrapText="1"/>
    </xf>
    <xf numFmtId="0" fontId="5" fillId="36" borderId="18" xfId="0" applyFont="1" applyFill="1" applyBorder="1" applyAlignment="1">
      <alignment vertical="center" wrapText="1" readingOrder="1"/>
    </xf>
    <xf numFmtId="0" fontId="48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37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34" borderId="16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2" fillId="37" borderId="10" xfId="0" applyNumberFormat="1" applyFont="1" applyFill="1" applyBorder="1" applyAlignment="1">
      <alignment vertical="center"/>
    </xf>
    <xf numFmtId="164" fontId="47" fillId="37" borderId="10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 wrapText="1" readingOrder="1"/>
    </xf>
    <xf numFmtId="0" fontId="50" fillId="0" borderId="0" xfId="0" applyFont="1" applyBorder="1" applyAlignment="1">
      <alignment horizontal="center" vertical="center"/>
    </xf>
    <xf numFmtId="0" fontId="0" fillId="38" borderId="1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3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35" borderId="16" xfId="0" applyFont="1" applyFill="1" applyBorder="1" applyAlignment="1">
      <alignment vertical="center" readingOrder="1"/>
    </xf>
    <xf numFmtId="0" fontId="4" fillId="35" borderId="10" xfId="0" applyFont="1" applyFill="1" applyBorder="1" applyAlignment="1">
      <alignment vertical="center" readingOrder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vertical="top" wrapText="1"/>
    </xf>
    <xf numFmtId="14" fontId="0" fillId="0" borderId="13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14" fontId="0" fillId="0" borderId="13" xfId="0" applyNumberFormat="1" applyBorder="1" applyAlignment="1">
      <alignment horizontal="right" vertical="top" wrapText="1"/>
    </xf>
    <xf numFmtId="14" fontId="0" fillId="0" borderId="0" xfId="0" applyNumberFormat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0" fillId="38" borderId="15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0" xfId="0" applyFont="1" applyFill="1" applyBorder="1" applyAlignment="1">
      <alignment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4" fontId="0" fillId="0" borderId="13" xfId="0" applyNumberFormat="1" applyBorder="1" applyAlignment="1">
      <alignment horizontal="left" vertical="top" wrapText="1"/>
    </xf>
    <xf numFmtId="0" fontId="47" fillId="34" borderId="2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164" fontId="47" fillId="34" borderId="10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50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 wrapText="1" readingOrder="1"/>
    </xf>
    <xf numFmtId="0" fontId="4" fillId="33" borderId="20" xfId="0" applyFont="1" applyFill="1" applyBorder="1" applyAlignment="1">
      <alignment vertical="center" wrapText="1" readingOrder="1"/>
    </xf>
    <xf numFmtId="0" fontId="48" fillId="0" borderId="18" xfId="0" applyFont="1" applyBorder="1" applyAlignment="1">
      <alignment vertical="center" wrapText="1" readingOrder="1"/>
    </xf>
    <xf numFmtId="0" fontId="7" fillId="0" borderId="18" xfId="0" applyFont="1" applyBorder="1" applyAlignment="1">
      <alignment vertical="center" wrapText="1" readingOrder="1"/>
    </xf>
    <xf numFmtId="0" fontId="11" fillId="0" borderId="16" xfId="0" applyFont="1" applyFill="1" applyBorder="1" applyAlignment="1">
      <alignment horizontal="center" vertical="center" wrapText="1" readingOrder="1"/>
    </xf>
    <xf numFmtId="0" fontId="51" fillId="0" borderId="10" xfId="0" applyFont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4" fillId="39" borderId="16" xfId="0" applyNumberFormat="1" applyFont="1" applyFill="1" applyBorder="1" applyAlignment="1">
      <alignment horizontal="left" vertical="top" wrapText="1" readingOrder="1"/>
    </xf>
    <xf numFmtId="0" fontId="4" fillId="39" borderId="10" xfId="0" applyNumberFormat="1" applyFont="1" applyFill="1" applyBorder="1" applyAlignment="1">
      <alignment horizontal="left" vertical="top" wrapText="1" readingOrder="1"/>
    </xf>
    <xf numFmtId="0" fontId="4" fillId="33" borderId="16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left" vertical="center" wrapText="1" readingOrder="1"/>
    </xf>
    <xf numFmtId="0" fontId="50" fillId="0" borderId="18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 readingOrder="1"/>
    </xf>
    <xf numFmtId="0" fontId="5" fillId="33" borderId="16" xfId="0" applyFont="1" applyFill="1" applyBorder="1" applyAlignment="1">
      <alignment vertical="center" wrapText="1" readingOrder="1"/>
    </xf>
    <xf numFmtId="0" fontId="5" fillId="33" borderId="10" xfId="0" applyFont="1" applyFill="1" applyBorder="1" applyAlignment="1">
      <alignment vertical="center" wrapText="1" readingOrder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readingOrder="1"/>
    </xf>
    <xf numFmtId="0" fontId="6" fillId="38" borderId="11" xfId="0" applyFont="1" applyFill="1" applyBorder="1" applyAlignment="1">
      <alignment vertical="center" wrapText="1" readingOrder="1"/>
    </xf>
    <xf numFmtId="0" fontId="0" fillId="0" borderId="20" xfId="0" applyBorder="1" applyAlignment="1">
      <alignment vertical="center" wrapText="1" readingOrder="1"/>
    </xf>
    <xf numFmtId="164" fontId="6" fillId="38" borderId="11" xfId="0" applyNumberFormat="1" applyFont="1" applyFill="1" applyBorder="1" applyAlignment="1">
      <alignment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PageLayoutView="0" workbookViewId="0" topLeftCell="A1">
      <selection activeCell="D90" sqref="D90"/>
    </sheetView>
  </sheetViews>
  <sheetFormatPr defaultColWidth="9.140625" defaultRowHeight="12.75"/>
  <cols>
    <col min="1" max="1" width="23.57421875" style="6" customWidth="1"/>
    <col min="2" max="2" width="23.57421875" style="1" customWidth="1"/>
    <col min="3" max="4" width="27.57421875" style="1" customWidth="1"/>
    <col min="5" max="11" width="9.140625" style="1" customWidth="1"/>
    <col min="12" max="16384" width="9.140625" style="1" customWidth="1"/>
  </cols>
  <sheetData>
    <row r="1" spans="1:4" ht="36" customHeight="1">
      <c r="A1" s="99" t="s">
        <v>21</v>
      </c>
      <c r="B1" s="99"/>
      <c r="C1" s="99"/>
      <c r="D1" s="99"/>
    </row>
    <row r="2" spans="1:4" ht="36" customHeight="1">
      <c r="A2" s="33" t="s">
        <v>8</v>
      </c>
      <c r="B2" s="102" t="s">
        <v>31</v>
      </c>
      <c r="C2" s="102"/>
      <c r="D2" s="102"/>
    </row>
    <row r="3" spans="1:4" ht="36" customHeight="1">
      <c r="A3" s="33" t="s">
        <v>9</v>
      </c>
      <c r="B3" s="103" t="s">
        <v>32</v>
      </c>
      <c r="C3" s="103"/>
      <c r="D3" s="103"/>
    </row>
    <row r="4" spans="1:4" ht="36" customHeight="1">
      <c r="A4" s="33" t="s">
        <v>3</v>
      </c>
      <c r="B4" s="103" t="s">
        <v>33</v>
      </c>
      <c r="C4" s="103"/>
      <c r="D4" s="103"/>
    </row>
    <row r="5" spans="1:4" s="3" customFormat="1" ht="36" customHeight="1">
      <c r="A5" s="104" t="s">
        <v>10</v>
      </c>
      <c r="B5" s="105"/>
      <c r="C5" s="105"/>
      <c r="D5" s="105"/>
    </row>
    <row r="6" spans="1:4" s="3" customFormat="1" ht="35.25" customHeight="1">
      <c r="A6" s="106" t="s">
        <v>28</v>
      </c>
      <c r="B6" s="107"/>
      <c r="C6" s="107"/>
      <c r="D6" s="107"/>
    </row>
    <row r="7" spans="1:11" s="4" customFormat="1" ht="19.5" customHeight="1">
      <c r="A7" s="100" t="s">
        <v>24</v>
      </c>
      <c r="B7" s="101"/>
      <c r="C7" s="101"/>
      <c r="D7" s="101"/>
      <c r="F7" s="3"/>
      <c r="G7" s="3"/>
      <c r="H7" s="3"/>
      <c r="I7" s="3"/>
      <c r="J7" s="3"/>
      <c r="K7" s="3"/>
    </row>
    <row r="8" spans="1:11" s="29" customFormat="1" ht="38.25">
      <c r="A8" s="27" t="s">
        <v>22</v>
      </c>
      <c r="B8" s="62" t="s">
        <v>141</v>
      </c>
      <c r="C8" s="28" t="s">
        <v>142</v>
      </c>
      <c r="D8" s="28" t="s">
        <v>16</v>
      </c>
      <c r="F8" s="3"/>
      <c r="G8" s="3"/>
      <c r="H8" s="3"/>
      <c r="I8" s="3"/>
      <c r="J8" s="3"/>
      <c r="K8" s="3"/>
    </row>
    <row r="9" spans="1:11" ht="53.25" customHeight="1">
      <c r="A9" s="81">
        <v>42618</v>
      </c>
      <c r="B9" s="57">
        <f>5456.46+50+45+12.65+165</f>
        <v>5729.11</v>
      </c>
      <c r="C9" s="55" t="s">
        <v>58</v>
      </c>
      <c r="D9" s="55" t="s">
        <v>118</v>
      </c>
      <c r="F9" s="3"/>
      <c r="G9" s="3"/>
      <c r="H9" s="3"/>
      <c r="I9" s="3"/>
      <c r="J9" s="3"/>
      <c r="K9" s="3"/>
    </row>
    <row r="10" spans="1:11" ht="25.5">
      <c r="A10" s="80">
        <v>42618</v>
      </c>
      <c r="B10" s="57">
        <v>91.06</v>
      </c>
      <c r="C10" s="55" t="s">
        <v>59</v>
      </c>
      <c r="D10" s="55" t="s">
        <v>34</v>
      </c>
      <c r="F10" s="3"/>
      <c r="G10" s="3"/>
      <c r="H10" s="3"/>
      <c r="I10" s="3"/>
      <c r="J10" s="3"/>
      <c r="K10" s="3"/>
    </row>
    <row r="11" spans="1:11" ht="38.25">
      <c r="A11" s="81">
        <v>42621</v>
      </c>
      <c r="B11" s="57">
        <v>1332.51</v>
      </c>
      <c r="C11" s="55" t="s">
        <v>59</v>
      </c>
      <c r="D11" s="56" t="s">
        <v>110</v>
      </c>
      <c r="F11" s="3"/>
      <c r="G11" s="3"/>
      <c r="H11" s="3"/>
      <c r="I11" s="3"/>
      <c r="J11" s="3"/>
      <c r="K11" s="3"/>
    </row>
    <row r="12" spans="1:11" ht="25.5">
      <c r="A12" s="81">
        <v>42622</v>
      </c>
      <c r="B12" s="57">
        <v>49.9</v>
      </c>
      <c r="C12" s="56" t="s">
        <v>59</v>
      </c>
      <c r="D12" s="55" t="s">
        <v>43</v>
      </c>
      <c r="F12" s="3"/>
      <c r="G12" s="3"/>
      <c r="H12" s="3"/>
      <c r="I12" s="3"/>
      <c r="J12" s="3"/>
      <c r="K12" s="3"/>
    </row>
    <row r="13" spans="1:11" ht="51">
      <c r="A13" s="81">
        <v>42625</v>
      </c>
      <c r="B13" s="57">
        <v>7.5</v>
      </c>
      <c r="C13" s="55" t="s">
        <v>109</v>
      </c>
      <c r="D13" s="55" t="s">
        <v>36</v>
      </c>
      <c r="F13" s="3"/>
      <c r="G13" s="3"/>
      <c r="H13" s="3"/>
      <c r="I13" s="3"/>
      <c r="J13" s="3"/>
      <c r="K13" s="3"/>
    </row>
    <row r="14" spans="1:10" ht="25.5">
      <c r="A14" s="81">
        <v>42637</v>
      </c>
      <c r="B14" s="57">
        <f>9908.76+12.65+165</f>
        <v>10086.41</v>
      </c>
      <c r="C14" s="55" t="s">
        <v>35</v>
      </c>
      <c r="D14" s="55" t="s">
        <v>119</v>
      </c>
      <c r="G14" s="54"/>
      <c r="H14" s="57"/>
      <c r="I14" s="26"/>
      <c r="J14" s="55"/>
    </row>
    <row r="15" spans="1:10" ht="38.25">
      <c r="A15" s="81">
        <v>42637</v>
      </c>
      <c r="B15" s="57">
        <v>267.87</v>
      </c>
      <c r="C15" s="55" t="s">
        <v>35</v>
      </c>
      <c r="D15" s="55" t="s">
        <v>41</v>
      </c>
      <c r="G15" s="54"/>
      <c r="H15" s="57"/>
      <c r="J15" s="55"/>
    </row>
    <row r="16" spans="1:10" ht="25.5">
      <c r="A16" s="81">
        <v>42638</v>
      </c>
      <c r="B16" s="57">
        <v>236.68</v>
      </c>
      <c r="C16" s="55" t="s">
        <v>35</v>
      </c>
      <c r="D16" s="56" t="s">
        <v>37</v>
      </c>
      <c r="G16" s="54"/>
      <c r="H16" s="57"/>
      <c r="I16" s="26"/>
      <c r="J16" s="55"/>
    </row>
    <row r="17" spans="1:10" ht="25.5">
      <c r="A17" s="81">
        <v>42644</v>
      </c>
      <c r="B17" s="57">
        <v>153.64</v>
      </c>
      <c r="C17" s="55" t="s">
        <v>35</v>
      </c>
      <c r="D17" s="56" t="s">
        <v>38</v>
      </c>
      <c r="G17" s="54"/>
      <c r="H17" s="57"/>
      <c r="I17" s="26"/>
      <c r="J17" s="55"/>
    </row>
    <row r="18" spans="1:10" ht="25.5">
      <c r="A18" s="81">
        <v>42645</v>
      </c>
      <c r="B18" s="57">
        <v>25.79</v>
      </c>
      <c r="C18" s="55" t="s">
        <v>35</v>
      </c>
      <c r="D18" s="55" t="s">
        <v>39</v>
      </c>
      <c r="G18" s="54"/>
      <c r="H18" s="57"/>
      <c r="I18" s="26"/>
      <c r="J18" s="55"/>
    </row>
    <row r="19" spans="1:10" ht="38.25">
      <c r="A19" s="81">
        <v>42648</v>
      </c>
      <c r="B19" s="57">
        <v>282.49</v>
      </c>
      <c r="C19" s="55" t="s">
        <v>35</v>
      </c>
      <c r="D19" s="55" t="s">
        <v>74</v>
      </c>
      <c r="G19" s="54"/>
      <c r="H19" s="57"/>
      <c r="I19" s="26"/>
      <c r="J19" s="55"/>
    </row>
    <row r="20" spans="1:10" ht="25.5">
      <c r="A20" s="81">
        <v>42650</v>
      </c>
      <c r="B20" s="57">
        <v>4483.41</v>
      </c>
      <c r="C20" s="55" t="s">
        <v>35</v>
      </c>
      <c r="D20" s="55" t="s">
        <v>40</v>
      </c>
      <c r="G20" s="54"/>
      <c r="H20" s="54"/>
      <c r="I20" s="54"/>
      <c r="J20" s="54"/>
    </row>
    <row r="21" spans="1:10" ht="27" customHeight="1">
      <c r="A21" s="81">
        <v>42652</v>
      </c>
      <c r="B21" s="57">
        <v>5</v>
      </c>
      <c r="C21" s="55" t="s">
        <v>35</v>
      </c>
      <c r="D21" s="55" t="s">
        <v>44</v>
      </c>
      <c r="E21" s="60"/>
      <c r="F21" s="60"/>
      <c r="G21" s="54"/>
      <c r="H21" s="54"/>
      <c r="I21" s="54"/>
      <c r="J21" s="54"/>
    </row>
    <row r="22" spans="1:10" ht="51">
      <c r="A22" s="81">
        <v>42774</v>
      </c>
      <c r="B22" s="57">
        <f>396.22+20+12.65</f>
        <v>428.87</v>
      </c>
      <c r="C22" s="56" t="s">
        <v>122</v>
      </c>
      <c r="D22" s="55" t="s">
        <v>120</v>
      </c>
      <c r="E22" s="64"/>
      <c r="F22" s="60"/>
      <c r="G22" s="54"/>
      <c r="H22" s="54"/>
      <c r="I22" s="54"/>
      <c r="J22" s="54"/>
    </row>
    <row r="23" spans="1:10" ht="38.25">
      <c r="A23" s="81">
        <v>42774</v>
      </c>
      <c r="B23" s="57">
        <v>17.9</v>
      </c>
      <c r="C23" s="55" t="s">
        <v>123</v>
      </c>
      <c r="D23" s="55" t="s">
        <v>54</v>
      </c>
      <c r="F23" s="70"/>
      <c r="G23" s="54"/>
      <c r="H23" s="57"/>
      <c r="I23" s="26"/>
      <c r="J23" s="55"/>
    </row>
    <row r="24" spans="1:4" ht="25.5" customHeight="1">
      <c r="A24" s="81">
        <v>42774</v>
      </c>
      <c r="B24" s="57">
        <v>51.08</v>
      </c>
      <c r="C24" s="55" t="s">
        <v>123</v>
      </c>
      <c r="D24" s="55" t="s">
        <v>124</v>
      </c>
    </row>
    <row r="25" spans="1:4" ht="38.25">
      <c r="A25" s="81">
        <v>42775</v>
      </c>
      <c r="B25" s="57">
        <v>463.92</v>
      </c>
      <c r="C25" s="55" t="s">
        <v>123</v>
      </c>
      <c r="D25" s="55" t="s">
        <v>65</v>
      </c>
    </row>
    <row r="26" spans="1:4" ht="38.25">
      <c r="A26" s="81">
        <v>42775</v>
      </c>
      <c r="B26" s="57">
        <v>139.81</v>
      </c>
      <c r="C26" s="55" t="s">
        <v>123</v>
      </c>
      <c r="D26" s="55" t="s">
        <v>125</v>
      </c>
    </row>
    <row r="27" spans="1:4" ht="38.25">
      <c r="A27" s="81">
        <v>42776</v>
      </c>
      <c r="B27" s="57">
        <v>137.62</v>
      </c>
      <c r="C27" s="55" t="s">
        <v>123</v>
      </c>
      <c r="D27" s="55" t="s">
        <v>125</v>
      </c>
    </row>
    <row r="28" spans="1:4" ht="38.25">
      <c r="A28" s="81">
        <v>42776</v>
      </c>
      <c r="B28" s="57">
        <v>65.46</v>
      </c>
      <c r="C28" s="55" t="s">
        <v>123</v>
      </c>
      <c r="D28" s="55" t="s">
        <v>126</v>
      </c>
    </row>
    <row r="29" spans="1:4" ht="38.25">
      <c r="A29" s="81">
        <v>42776</v>
      </c>
      <c r="B29" s="57">
        <v>57.7</v>
      </c>
      <c r="C29" s="55" t="s">
        <v>123</v>
      </c>
      <c r="D29" s="55" t="s">
        <v>43</v>
      </c>
    </row>
    <row r="30" spans="1:10" ht="12.75" hidden="1">
      <c r="A30" s="10"/>
      <c r="B30" s="41"/>
      <c r="C30" s="41"/>
      <c r="D30" s="41"/>
      <c r="G30" s="54"/>
      <c r="H30" s="57"/>
      <c r="I30" s="26"/>
      <c r="J30" s="55"/>
    </row>
    <row r="31" spans="1:10" ht="19.5" customHeight="1">
      <c r="A31" s="40" t="s">
        <v>4</v>
      </c>
      <c r="B31" s="44">
        <f>SUM(B9:B30)</f>
        <v>24113.73</v>
      </c>
      <c r="C31" s="41"/>
      <c r="D31" s="41"/>
      <c r="G31" s="54"/>
      <c r="H31" s="57"/>
      <c r="I31" s="26"/>
      <c r="J31" s="55"/>
    </row>
    <row r="32" spans="1:10" s="4" customFormat="1" ht="36.75" customHeight="1">
      <c r="A32" s="108" t="s">
        <v>101</v>
      </c>
      <c r="B32" s="109"/>
      <c r="C32" s="109"/>
      <c r="D32" s="109"/>
      <c r="G32" s="54"/>
      <c r="H32" s="57"/>
      <c r="I32" s="26"/>
      <c r="J32" s="55"/>
    </row>
    <row r="33" spans="1:10" s="29" customFormat="1" ht="37.5" customHeight="1">
      <c r="A33" s="27" t="s">
        <v>22</v>
      </c>
      <c r="B33" s="28" t="s">
        <v>138</v>
      </c>
      <c r="C33" s="28" t="s">
        <v>140</v>
      </c>
      <c r="D33" s="28" t="s">
        <v>15</v>
      </c>
      <c r="G33" s="54"/>
      <c r="H33" s="57"/>
      <c r="I33" s="26"/>
      <c r="J33" s="55"/>
    </row>
    <row r="34" spans="1:10" s="29" customFormat="1" ht="37.5" customHeight="1">
      <c r="A34" s="80">
        <v>42564</v>
      </c>
      <c r="B34" s="57">
        <f>500.35+8.05+8.05+23+12.65</f>
        <v>552.1</v>
      </c>
      <c r="C34" s="55" t="s">
        <v>46</v>
      </c>
      <c r="D34" s="55" t="s">
        <v>49</v>
      </c>
      <c r="G34" s="54"/>
      <c r="H34" s="57"/>
      <c r="I34" s="26"/>
      <c r="J34" s="55"/>
    </row>
    <row r="35" spans="1:10" ht="25.5">
      <c r="A35" s="80">
        <v>42564</v>
      </c>
      <c r="B35" s="57">
        <v>44.1</v>
      </c>
      <c r="C35" s="55" t="s">
        <v>47</v>
      </c>
      <c r="D35" s="55" t="s">
        <v>48</v>
      </c>
      <c r="G35" s="54"/>
      <c r="H35" s="57"/>
      <c r="I35" s="26"/>
      <c r="J35" s="55"/>
    </row>
    <row r="36" spans="1:10" ht="25.5">
      <c r="A36" s="80">
        <v>42564</v>
      </c>
      <c r="B36" s="57">
        <v>14.1</v>
      </c>
      <c r="C36" s="55" t="s">
        <v>47</v>
      </c>
      <c r="D36" s="55" t="s">
        <v>39</v>
      </c>
      <c r="G36" s="54"/>
      <c r="H36" s="57"/>
      <c r="I36" s="26"/>
      <c r="J36" s="55"/>
    </row>
    <row r="37" spans="1:10" ht="25.5">
      <c r="A37" s="80">
        <v>42564</v>
      </c>
      <c r="B37" s="57">
        <v>48.1</v>
      </c>
      <c r="C37" s="55" t="s">
        <v>47</v>
      </c>
      <c r="D37" s="55" t="s">
        <v>43</v>
      </c>
      <c r="E37" s="60"/>
      <c r="F37" s="60"/>
      <c r="G37" s="54"/>
      <c r="H37" s="57"/>
      <c r="I37" s="26"/>
      <c r="J37" s="55"/>
    </row>
    <row r="38" spans="1:10" ht="25.5">
      <c r="A38" s="81">
        <v>42627</v>
      </c>
      <c r="B38" s="57">
        <v>289.1</v>
      </c>
      <c r="C38" s="55" t="s">
        <v>50</v>
      </c>
      <c r="D38" s="55" t="s">
        <v>51</v>
      </c>
      <c r="E38" s="60"/>
      <c r="F38" s="60"/>
      <c r="G38" s="54"/>
      <c r="H38" s="57"/>
      <c r="I38" s="26"/>
      <c r="J38" s="55"/>
    </row>
    <row r="39" spans="1:10" ht="25.5">
      <c r="A39" s="81">
        <v>42627</v>
      </c>
      <c r="B39" s="57">
        <v>49.4</v>
      </c>
      <c r="C39" s="55" t="s">
        <v>50</v>
      </c>
      <c r="D39" s="55" t="s">
        <v>48</v>
      </c>
      <c r="G39" s="54"/>
      <c r="H39" s="57"/>
      <c r="I39" s="26"/>
      <c r="J39" s="55"/>
    </row>
    <row r="40" spans="1:10" ht="25.5">
      <c r="A40" s="81">
        <v>42628</v>
      </c>
      <c r="B40" s="57">
        <v>370</v>
      </c>
      <c r="C40" s="26" t="s">
        <v>50</v>
      </c>
      <c r="D40" s="55" t="s">
        <v>65</v>
      </c>
      <c r="G40" s="54"/>
      <c r="H40" s="57"/>
      <c r="I40" s="26"/>
      <c r="J40" s="55"/>
    </row>
    <row r="41" spans="1:10" ht="25.5">
      <c r="A41" s="81">
        <v>42628</v>
      </c>
      <c r="B41" s="57">
        <v>26</v>
      </c>
      <c r="C41" s="55" t="s">
        <v>50</v>
      </c>
      <c r="D41" s="55" t="s">
        <v>52</v>
      </c>
      <c r="G41" s="54"/>
      <c r="H41" s="57"/>
      <c r="I41" s="26"/>
      <c r="J41" s="55"/>
    </row>
    <row r="42" spans="1:10" ht="25.5">
      <c r="A42" s="81">
        <v>42628</v>
      </c>
      <c r="B42" s="57">
        <v>38.2</v>
      </c>
      <c r="C42" s="55" t="s">
        <v>50</v>
      </c>
      <c r="D42" s="55" t="s">
        <v>43</v>
      </c>
      <c r="E42" s="60"/>
      <c r="F42" s="60"/>
      <c r="G42" s="54"/>
      <c r="H42" s="57"/>
      <c r="I42" s="26"/>
      <c r="J42" s="55"/>
    </row>
    <row r="43" spans="1:10" ht="27" customHeight="1">
      <c r="A43" s="81">
        <v>42632</v>
      </c>
      <c r="B43" s="57">
        <v>240.28</v>
      </c>
      <c r="C43" s="55" t="s">
        <v>53</v>
      </c>
      <c r="D43" s="55" t="s">
        <v>49</v>
      </c>
      <c r="E43" s="60"/>
      <c r="F43" s="60"/>
      <c r="G43" s="54"/>
      <c r="H43" s="57"/>
      <c r="I43" s="26"/>
      <c r="J43" s="55"/>
    </row>
    <row r="44" spans="1:10" ht="38.25">
      <c r="A44" s="81">
        <v>42632</v>
      </c>
      <c r="B44" s="57">
        <v>35.63</v>
      </c>
      <c r="C44" s="55" t="s">
        <v>53</v>
      </c>
      <c r="D44" s="55" t="s">
        <v>127</v>
      </c>
      <c r="E44" s="70"/>
      <c r="F44" s="70"/>
      <c r="G44" s="54"/>
      <c r="H44" s="57"/>
      <c r="I44" s="26"/>
      <c r="J44" s="55"/>
    </row>
    <row r="45" spans="1:10" ht="38.25">
      <c r="A45" s="81">
        <v>42997</v>
      </c>
      <c r="B45" s="57">
        <v>63.9</v>
      </c>
      <c r="C45" s="55" t="s">
        <v>53</v>
      </c>
      <c r="D45" s="55" t="s">
        <v>128</v>
      </c>
      <c r="E45" s="70"/>
      <c r="F45" s="70"/>
      <c r="G45" s="54"/>
      <c r="H45" s="57"/>
      <c r="I45" s="26"/>
      <c r="J45" s="55"/>
    </row>
    <row r="46" spans="1:10" ht="38.25">
      <c r="A46" s="81">
        <v>42632</v>
      </c>
      <c r="B46" s="57">
        <v>68.1</v>
      </c>
      <c r="C46" s="55" t="s">
        <v>53</v>
      </c>
      <c r="D46" s="55" t="s">
        <v>129</v>
      </c>
      <c r="E46" s="64"/>
      <c r="F46" s="70"/>
      <c r="G46" s="54"/>
      <c r="H46" s="57"/>
      <c r="J46" s="55"/>
    </row>
    <row r="47" spans="1:10" ht="76.5">
      <c r="A47" s="80">
        <v>42660</v>
      </c>
      <c r="B47" s="57">
        <f>366.68+12.65</f>
        <v>379.33</v>
      </c>
      <c r="C47" s="75" t="s">
        <v>111</v>
      </c>
      <c r="D47" s="55" t="s">
        <v>49</v>
      </c>
      <c r="F47" s="70"/>
      <c r="G47" s="54"/>
      <c r="H47" s="57"/>
      <c r="I47" s="26"/>
      <c r="J47" s="55"/>
    </row>
    <row r="48" spans="1:10" ht="63.75">
      <c r="A48" s="81">
        <v>42660</v>
      </c>
      <c r="B48" s="57">
        <v>37.5</v>
      </c>
      <c r="C48" s="75" t="s">
        <v>112</v>
      </c>
      <c r="D48" s="55" t="s">
        <v>54</v>
      </c>
      <c r="F48" s="64"/>
      <c r="G48" s="54"/>
      <c r="H48" s="54"/>
      <c r="I48" s="54"/>
      <c r="J48" s="54"/>
    </row>
    <row r="49" spans="1:10" ht="63.75">
      <c r="A49" s="81">
        <v>42660</v>
      </c>
      <c r="B49" s="57">
        <v>67</v>
      </c>
      <c r="C49" s="75" t="s">
        <v>112</v>
      </c>
      <c r="D49" s="55" t="s">
        <v>43</v>
      </c>
      <c r="E49" s="64"/>
      <c r="F49" s="64"/>
      <c r="G49" s="54"/>
      <c r="H49" s="54"/>
      <c r="I49" s="54"/>
      <c r="J49" s="54"/>
    </row>
    <row r="50" spans="1:11" ht="25.5">
      <c r="A50" s="81">
        <v>42702</v>
      </c>
      <c r="B50" s="57">
        <f>359.06+11+33.58</f>
        <v>403.64</v>
      </c>
      <c r="C50" s="26" t="s">
        <v>117</v>
      </c>
      <c r="D50" s="55" t="s">
        <v>49</v>
      </c>
      <c r="E50" s="64"/>
      <c r="F50" s="70"/>
      <c r="G50" s="64"/>
      <c r="H50" s="64"/>
      <c r="J50" s="64"/>
      <c r="K50" s="55"/>
    </row>
    <row r="51" spans="1:10" ht="25.5">
      <c r="A51" s="81">
        <v>42702</v>
      </c>
      <c r="B51" s="57">
        <v>20.5</v>
      </c>
      <c r="C51" s="26" t="s">
        <v>117</v>
      </c>
      <c r="D51" s="55" t="s">
        <v>113</v>
      </c>
      <c r="G51" s="54"/>
      <c r="H51" s="57"/>
      <c r="I51" s="26"/>
      <c r="J51" s="55"/>
    </row>
    <row r="52" spans="1:10" ht="25.5">
      <c r="A52" s="81">
        <v>42702</v>
      </c>
      <c r="B52" s="57">
        <v>61.26</v>
      </c>
      <c r="C52" s="26" t="s">
        <v>117</v>
      </c>
      <c r="D52" s="55" t="s">
        <v>114</v>
      </c>
      <c r="G52" s="54"/>
      <c r="H52" s="57"/>
      <c r="I52" s="26"/>
      <c r="J52" s="55"/>
    </row>
    <row r="53" spans="1:10" ht="25.5">
      <c r="A53" s="81">
        <v>42702</v>
      </c>
      <c r="B53" s="57">
        <v>30.6</v>
      </c>
      <c r="C53" s="26" t="s">
        <v>117</v>
      </c>
      <c r="D53" s="55" t="s">
        <v>115</v>
      </c>
      <c r="G53" s="54"/>
      <c r="H53" s="57"/>
      <c r="I53" s="57"/>
      <c r="J53" s="57"/>
    </row>
    <row r="54" spans="1:11" ht="25.5">
      <c r="A54" s="81">
        <v>42702</v>
      </c>
      <c r="B54" s="57">
        <v>18.6</v>
      </c>
      <c r="C54" s="26" t="s">
        <v>117</v>
      </c>
      <c r="D54" s="55" t="s">
        <v>116</v>
      </c>
      <c r="E54" s="64"/>
      <c r="F54" s="64"/>
      <c r="G54" s="64"/>
      <c r="H54" s="64"/>
      <c r="I54" s="64"/>
      <c r="J54" s="64"/>
      <c r="K54" s="55"/>
    </row>
    <row r="55" spans="1:10" ht="25.5">
      <c r="A55" s="81">
        <v>42702</v>
      </c>
      <c r="B55" s="57">
        <v>33</v>
      </c>
      <c r="C55" s="26" t="s">
        <v>117</v>
      </c>
      <c r="D55" s="55" t="s">
        <v>55</v>
      </c>
      <c r="E55" s="64"/>
      <c r="F55" s="64"/>
      <c r="G55" s="54"/>
      <c r="H55" s="57"/>
      <c r="I55" s="57"/>
      <c r="J55" s="57"/>
    </row>
    <row r="56" spans="1:11" ht="52.5" customHeight="1">
      <c r="A56" s="80">
        <v>42808</v>
      </c>
      <c r="B56" s="57">
        <v>509.87</v>
      </c>
      <c r="C56" s="55" t="s">
        <v>78</v>
      </c>
      <c r="D56" s="55" t="s">
        <v>51</v>
      </c>
      <c r="F56" s="60"/>
      <c r="G56" s="54"/>
      <c r="H56" s="57"/>
      <c r="I56" s="26"/>
      <c r="J56" s="55"/>
      <c r="K56" s="55"/>
    </row>
    <row r="57" spans="1:11" ht="38.25">
      <c r="A57" s="81">
        <v>42808</v>
      </c>
      <c r="B57" s="57">
        <v>34</v>
      </c>
      <c r="C57" s="26" t="s">
        <v>79</v>
      </c>
      <c r="D57" s="55" t="s">
        <v>45</v>
      </c>
      <c r="G57" s="54"/>
      <c r="H57" s="57"/>
      <c r="I57" s="26"/>
      <c r="J57" s="55"/>
      <c r="K57" s="55"/>
    </row>
    <row r="58" spans="1:11" ht="38.25">
      <c r="A58" s="81">
        <v>42808</v>
      </c>
      <c r="B58" s="57">
        <v>10.5</v>
      </c>
      <c r="C58" s="26" t="s">
        <v>79</v>
      </c>
      <c r="D58" s="55" t="s">
        <v>52</v>
      </c>
      <c r="E58" s="60"/>
      <c r="F58" s="60"/>
      <c r="G58" s="54"/>
      <c r="H58" s="57"/>
      <c r="I58" s="26"/>
      <c r="J58" s="55"/>
      <c r="K58" s="55"/>
    </row>
    <row r="59" spans="1:10" ht="63.75">
      <c r="A59" s="81">
        <v>42824</v>
      </c>
      <c r="B59" s="57">
        <f>252.58+12.65+12.65</f>
        <v>277.88</v>
      </c>
      <c r="C59" s="55" t="s">
        <v>132</v>
      </c>
      <c r="D59" s="55" t="s">
        <v>75</v>
      </c>
      <c r="E59" s="60"/>
      <c r="F59" s="60"/>
      <c r="G59" s="54"/>
      <c r="H59" s="57"/>
      <c r="I59" s="26"/>
      <c r="J59" s="55"/>
    </row>
    <row r="60" spans="1:10" ht="51">
      <c r="A60" s="81">
        <v>42859</v>
      </c>
      <c r="B60" s="57">
        <f>249.78+12.65</f>
        <v>262.43</v>
      </c>
      <c r="C60" s="55" t="s">
        <v>61</v>
      </c>
      <c r="D60" s="55" t="s">
        <v>49</v>
      </c>
      <c r="E60" s="7"/>
      <c r="F60" s="60"/>
      <c r="G60" s="54"/>
      <c r="H60" s="57"/>
      <c r="I60" s="26"/>
      <c r="J60" s="55"/>
    </row>
    <row r="61" spans="1:10" ht="25.5">
      <c r="A61" s="81">
        <v>42859</v>
      </c>
      <c r="B61" s="57">
        <v>39.2</v>
      </c>
      <c r="C61" s="55" t="s">
        <v>76</v>
      </c>
      <c r="D61" s="55" t="s">
        <v>54</v>
      </c>
      <c r="E61" s="7"/>
      <c r="F61" s="52"/>
      <c r="G61" s="54"/>
      <c r="H61" s="57"/>
      <c r="I61" s="26"/>
      <c r="J61" s="55"/>
    </row>
    <row r="62" spans="1:10" ht="25.5">
      <c r="A62" s="81">
        <v>42859</v>
      </c>
      <c r="B62" s="57">
        <v>65.9</v>
      </c>
      <c r="C62" s="55" t="s">
        <v>76</v>
      </c>
      <c r="D62" s="55" t="s">
        <v>67</v>
      </c>
      <c r="E62" s="7"/>
      <c r="F62" s="52"/>
      <c r="G62" s="54"/>
      <c r="H62" s="57"/>
      <c r="I62" s="26"/>
      <c r="J62" s="55"/>
    </row>
    <row r="63" spans="1:10" ht="25.5">
      <c r="A63" s="81">
        <v>42859</v>
      </c>
      <c r="B63" s="57">
        <v>94.8</v>
      </c>
      <c r="C63" s="55" t="s">
        <v>76</v>
      </c>
      <c r="D63" s="55" t="s">
        <v>68</v>
      </c>
      <c r="E63" s="7"/>
      <c r="F63" s="52"/>
      <c r="G63" s="54"/>
      <c r="H63" s="57"/>
      <c r="I63" s="26"/>
      <c r="J63" s="55"/>
    </row>
    <row r="64" spans="1:10" ht="25.5">
      <c r="A64" s="81">
        <v>42859</v>
      </c>
      <c r="B64" s="57">
        <v>47</v>
      </c>
      <c r="C64" s="55" t="s">
        <v>76</v>
      </c>
      <c r="D64" s="55" t="s">
        <v>43</v>
      </c>
      <c r="E64" s="7"/>
      <c r="F64" s="60"/>
      <c r="G64" s="54"/>
      <c r="H64" s="57"/>
      <c r="I64" s="26"/>
      <c r="J64" s="55"/>
    </row>
    <row r="65" spans="1:10" ht="25.5">
      <c r="A65" s="81">
        <v>42864</v>
      </c>
      <c r="B65" s="57">
        <f>532.64+12.65+12.65+12.65</f>
        <v>570.5899999999999</v>
      </c>
      <c r="C65" s="26" t="s">
        <v>71</v>
      </c>
      <c r="D65" s="55" t="s">
        <v>77</v>
      </c>
      <c r="E65" s="64"/>
      <c r="F65" s="60"/>
      <c r="G65" s="54"/>
      <c r="H65" s="57"/>
      <c r="I65" s="26"/>
      <c r="J65" s="55"/>
    </row>
    <row r="66" spans="1:10" ht="25.5">
      <c r="A66" s="81">
        <v>42864</v>
      </c>
      <c r="B66" s="57">
        <v>39.7</v>
      </c>
      <c r="C66" s="26" t="s">
        <v>71</v>
      </c>
      <c r="D66" s="55" t="s">
        <v>54</v>
      </c>
      <c r="E66" s="64"/>
      <c r="G66" s="54"/>
      <c r="H66" s="57"/>
      <c r="I66" s="26"/>
      <c r="J66" s="55"/>
    </row>
    <row r="67" spans="1:5" ht="25.5">
      <c r="A67" s="81">
        <v>42865</v>
      </c>
      <c r="B67" s="57">
        <v>145</v>
      </c>
      <c r="C67" s="26" t="s">
        <v>71</v>
      </c>
      <c r="D67" s="55" t="s">
        <v>69</v>
      </c>
      <c r="E67" s="61"/>
    </row>
    <row r="68" spans="1:5" ht="25.5">
      <c r="A68" s="81">
        <v>42865</v>
      </c>
      <c r="B68" s="57">
        <v>12.3</v>
      </c>
      <c r="C68" s="26" t="s">
        <v>71</v>
      </c>
      <c r="D68" s="55" t="s">
        <v>52</v>
      </c>
      <c r="E68" s="61"/>
    </row>
    <row r="69" spans="1:5" ht="25.5">
      <c r="A69" s="81">
        <v>42865</v>
      </c>
      <c r="B69" s="57">
        <v>48.7</v>
      </c>
      <c r="C69" s="26" t="s">
        <v>71</v>
      </c>
      <c r="D69" s="55" t="s">
        <v>70</v>
      </c>
      <c r="E69" s="61"/>
    </row>
    <row r="70" spans="1:10" ht="51">
      <c r="A70" s="81">
        <v>42866</v>
      </c>
      <c r="B70" s="57">
        <f>551.59+12.65+12.65</f>
        <v>576.89</v>
      </c>
      <c r="C70" s="55" t="s">
        <v>80</v>
      </c>
      <c r="D70" s="55" t="s">
        <v>49</v>
      </c>
      <c r="E70" s="61"/>
      <c r="F70" s="60"/>
      <c r="G70" s="54"/>
      <c r="H70" s="57"/>
      <c r="I70" s="26"/>
      <c r="J70" s="55"/>
    </row>
    <row r="71" spans="1:10" ht="51">
      <c r="A71" s="81">
        <v>42866</v>
      </c>
      <c r="B71" s="57">
        <v>43.1</v>
      </c>
      <c r="C71" s="55" t="s">
        <v>80</v>
      </c>
      <c r="D71" s="55" t="s">
        <v>54</v>
      </c>
      <c r="E71" s="61"/>
      <c r="G71" s="54"/>
      <c r="H71" s="57"/>
      <c r="I71" s="26"/>
      <c r="J71" s="55"/>
    </row>
    <row r="72" spans="1:10" ht="51">
      <c r="A72" s="81">
        <v>42866</v>
      </c>
      <c r="B72" s="57">
        <v>47.9</v>
      </c>
      <c r="C72" s="55" t="s">
        <v>80</v>
      </c>
      <c r="D72" s="55" t="s">
        <v>72</v>
      </c>
      <c r="E72" s="7"/>
      <c r="F72" s="64"/>
      <c r="G72" s="54"/>
      <c r="H72" s="57"/>
      <c r="I72" s="26"/>
      <c r="J72" s="55"/>
    </row>
    <row r="73" spans="1:10" ht="51">
      <c r="A73" s="81">
        <v>42901</v>
      </c>
      <c r="B73" s="57">
        <f>506.89+12.65</f>
        <v>519.54</v>
      </c>
      <c r="C73" s="55" t="s">
        <v>62</v>
      </c>
      <c r="D73" s="55" t="s">
        <v>121</v>
      </c>
      <c r="E73" s="64"/>
      <c r="F73" s="64"/>
      <c r="G73" s="54"/>
      <c r="H73" s="57"/>
      <c r="I73" s="26"/>
      <c r="J73" s="55"/>
    </row>
    <row r="74" spans="1:10" ht="25.5">
      <c r="A74" s="81">
        <v>42901</v>
      </c>
      <c r="B74" s="57">
        <v>36.8</v>
      </c>
      <c r="C74" s="55" t="s">
        <v>86</v>
      </c>
      <c r="D74" s="55" t="s">
        <v>54</v>
      </c>
      <c r="E74" s="7"/>
      <c r="F74" s="52"/>
      <c r="G74" s="64"/>
      <c r="H74" s="64"/>
      <c r="I74" s="64"/>
      <c r="J74" s="64"/>
    </row>
    <row r="75" spans="1:10" ht="25.5">
      <c r="A75" s="81">
        <v>42902</v>
      </c>
      <c r="B75" s="57">
        <v>207.75</v>
      </c>
      <c r="C75" s="55" t="s">
        <v>86</v>
      </c>
      <c r="D75" s="55" t="s">
        <v>69</v>
      </c>
      <c r="E75" s="7"/>
      <c r="F75" s="52"/>
      <c r="G75" s="64"/>
      <c r="H75" s="64"/>
      <c r="I75" s="64"/>
      <c r="J75" s="64"/>
    </row>
    <row r="76" spans="1:10" ht="25.5">
      <c r="A76" s="81">
        <v>42902</v>
      </c>
      <c r="B76" s="57">
        <v>25.6</v>
      </c>
      <c r="C76" s="55" t="s">
        <v>86</v>
      </c>
      <c r="D76" s="55" t="s">
        <v>73</v>
      </c>
      <c r="E76" s="7"/>
      <c r="F76" s="52"/>
      <c r="G76" s="64"/>
      <c r="H76" s="64"/>
      <c r="I76" s="64"/>
      <c r="J76" s="64"/>
    </row>
    <row r="77" spans="1:10" ht="25.5">
      <c r="A77" s="81">
        <v>42902</v>
      </c>
      <c r="B77" s="57">
        <v>38.1</v>
      </c>
      <c r="C77" s="55" t="s">
        <v>86</v>
      </c>
      <c r="D77" s="55" t="s">
        <v>130</v>
      </c>
      <c r="E77" s="7"/>
      <c r="F77" s="52"/>
      <c r="G77" s="64"/>
      <c r="H77" s="64"/>
      <c r="I77" s="64"/>
      <c r="J77" s="64"/>
    </row>
    <row r="78" spans="1:10" ht="51">
      <c r="A78" s="81">
        <v>42916</v>
      </c>
      <c r="B78" s="57">
        <v>419.15</v>
      </c>
      <c r="C78" s="75" t="s">
        <v>133</v>
      </c>
      <c r="D78" s="55" t="s">
        <v>81</v>
      </c>
      <c r="G78" s="54"/>
      <c r="H78" s="57"/>
      <c r="I78" s="26"/>
      <c r="J78" s="55"/>
    </row>
    <row r="79" spans="1:10" ht="51">
      <c r="A79" s="81">
        <v>42916</v>
      </c>
      <c r="B79" s="57">
        <v>57.03</v>
      </c>
      <c r="C79" s="75" t="s">
        <v>133</v>
      </c>
      <c r="D79" s="55" t="s">
        <v>131</v>
      </c>
      <c r="E79" s="61"/>
      <c r="G79" s="54"/>
      <c r="H79" s="57"/>
      <c r="I79" s="26"/>
      <c r="J79" s="55"/>
    </row>
    <row r="80" spans="1:10" ht="12.75" hidden="1">
      <c r="A80" s="10"/>
      <c r="B80" s="41"/>
      <c r="C80" s="41"/>
      <c r="D80" s="26"/>
      <c r="G80" s="54"/>
      <c r="H80" s="57"/>
      <c r="I80" s="26"/>
      <c r="J80" s="55"/>
    </row>
    <row r="81" spans="1:10" ht="19.5" customHeight="1">
      <c r="A81" s="40" t="s">
        <v>4</v>
      </c>
      <c r="B81" s="45">
        <f>SUM(B34:B80)</f>
        <v>7020.17</v>
      </c>
      <c r="C81" s="41"/>
      <c r="D81" s="26"/>
      <c r="G81" s="54"/>
      <c r="H81" s="57"/>
      <c r="I81" s="26"/>
      <c r="J81" s="55"/>
    </row>
    <row r="82" spans="1:10" ht="19.5" customHeight="1">
      <c r="A82" s="65" t="s">
        <v>100</v>
      </c>
      <c r="B82" s="66"/>
      <c r="C82" s="66"/>
      <c r="D82" s="32"/>
      <c r="G82" s="54"/>
      <c r="H82" s="57"/>
      <c r="I82" s="26"/>
      <c r="J82" s="55"/>
    </row>
    <row r="83" spans="1:10" s="30" customFormat="1" ht="25.5" customHeight="1">
      <c r="A83" s="27" t="s">
        <v>0</v>
      </c>
      <c r="B83" s="28" t="s">
        <v>138</v>
      </c>
      <c r="C83" s="28" t="s">
        <v>139</v>
      </c>
      <c r="D83" s="28" t="s">
        <v>11</v>
      </c>
      <c r="G83" s="54"/>
      <c r="H83" s="57"/>
      <c r="I83" s="26"/>
      <c r="J83" s="55"/>
    </row>
    <row r="84" spans="1:10" ht="51">
      <c r="A84" s="53" t="s">
        <v>83</v>
      </c>
      <c r="B84" s="57">
        <v>18.8</v>
      </c>
      <c r="C84" s="55" t="s">
        <v>137</v>
      </c>
      <c r="D84" s="55" t="s">
        <v>42</v>
      </c>
      <c r="G84" s="54"/>
      <c r="H84" s="57"/>
      <c r="I84" s="55"/>
      <c r="J84" s="55"/>
    </row>
    <row r="85" spans="1:10" ht="51">
      <c r="A85" s="53" t="s">
        <v>134</v>
      </c>
      <c r="B85" s="57">
        <v>21.7</v>
      </c>
      <c r="C85" s="55" t="s">
        <v>136</v>
      </c>
      <c r="D85" s="55" t="s">
        <v>135</v>
      </c>
      <c r="G85" s="54"/>
      <c r="H85" s="57"/>
      <c r="I85" s="55"/>
      <c r="J85" s="55"/>
    </row>
    <row r="86" spans="1:10" ht="38.25">
      <c r="A86" s="54">
        <v>42710</v>
      </c>
      <c r="B86" s="57">
        <v>13</v>
      </c>
      <c r="C86" s="55" t="s">
        <v>82</v>
      </c>
      <c r="D86" s="55" t="s">
        <v>45</v>
      </c>
      <c r="G86" s="54"/>
      <c r="H86" s="57"/>
      <c r="I86" s="26"/>
      <c r="J86" s="55"/>
    </row>
    <row r="87" spans="1:10" ht="51">
      <c r="A87" s="54">
        <v>42837</v>
      </c>
      <c r="B87" s="57">
        <v>28</v>
      </c>
      <c r="C87" s="55" t="s">
        <v>60</v>
      </c>
      <c r="D87" s="55" t="s">
        <v>45</v>
      </c>
      <c r="G87" s="54"/>
      <c r="H87" s="57"/>
      <c r="I87" s="26"/>
      <c r="J87" s="55"/>
    </row>
    <row r="88" spans="1:10" ht="12.75" customHeight="1" hidden="1">
      <c r="A88" s="10"/>
      <c r="B88" s="41"/>
      <c r="C88" s="41"/>
      <c r="D88" s="41"/>
      <c r="G88" s="54"/>
      <c r="H88" s="57"/>
      <c r="I88" s="26"/>
      <c r="J88" s="55"/>
    </row>
    <row r="89" spans="1:10" ht="19.5" customHeight="1">
      <c r="A89" s="40" t="s">
        <v>4</v>
      </c>
      <c r="B89" s="45">
        <f>SUM(B84:B88)</f>
        <v>81.5</v>
      </c>
      <c r="C89" s="41"/>
      <c r="D89" s="41"/>
      <c r="G89" s="54"/>
      <c r="H89" s="57"/>
      <c r="I89" s="26"/>
      <c r="J89" s="55"/>
    </row>
    <row r="90" spans="1:4" s="7" customFormat="1" ht="34.5" customHeight="1">
      <c r="A90" s="31" t="s">
        <v>7</v>
      </c>
      <c r="B90" s="46">
        <f>B31+B81+B89</f>
        <v>31215.4</v>
      </c>
      <c r="C90" s="8"/>
      <c r="D90" s="8"/>
    </row>
    <row r="91" spans="2:4" s="41" customFormat="1" ht="12.75">
      <c r="B91" s="38"/>
      <c r="C91" s="39"/>
      <c r="D91" s="39"/>
    </row>
    <row r="92" spans="1:4" ht="12.75">
      <c r="A92" s="26"/>
      <c r="B92" s="41"/>
      <c r="C92" s="41"/>
      <c r="D92" s="41"/>
    </row>
    <row r="93" spans="1:4" ht="12.75">
      <c r="A93" s="26"/>
      <c r="B93" s="41"/>
      <c r="C93" s="41"/>
      <c r="D93" s="41"/>
    </row>
    <row r="94" spans="1:4" ht="12.75">
      <c r="A94" s="26"/>
      <c r="B94" s="41"/>
      <c r="C94" s="41"/>
      <c r="D94" s="41"/>
    </row>
    <row r="95" spans="1:4" ht="12.75">
      <c r="A95" s="26"/>
      <c r="B95" s="41"/>
      <c r="C95" s="41"/>
      <c r="D95" s="41"/>
    </row>
    <row r="96" spans="1:4" ht="12.75">
      <c r="A96" s="26"/>
      <c r="B96" s="41"/>
      <c r="C96" s="41"/>
      <c r="D96" s="41"/>
    </row>
    <row r="97" spans="1:4" ht="12.75">
      <c r="A97" s="26"/>
      <c r="B97" s="41"/>
      <c r="C97" s="41"/>
      <c r="D97" s="41"/>
    </row>
    <row r="98" spans="1:4" ht="12.75">
      <c r="A98" s="26"/>
      <c r="B98" s="41"/>
      <c r="C98" s="41"/>
      <c r="D98" s="41"/>
    </row>
    <row r="99" spans="1:4" ht="12.75">
      <c r="A99" s="26"/>
      <c r="B99" s="41"/>
      <c r="C99" s="41"/>
      <c r="D99" s="41"/>
    </row>
    <row r="100" spans="1:4" ht="12.75">
      <c r="A100" s="26"/>
      <c r="B100" s="41"/>
      <c r="C100" s="41"/>
      <c r="D100" s="41"/>
    </row>
    <row r="101" spans="1:4" ht="12.75">
      <c r="A101" s="26"/>
      <c r="B101" s="41"/>
      <c r="C101" s="41"/>
      <c r="D101" s="41"/>
    </row>
    <row r="102" spans="1:4" ht="12.75">
      <c r="A102" s="26"/>
      <c r="B102" s="41"/>
      <c r="C102" s="41"/>
      <c r="D102" s="41"/>
    </row>
  </sheetData>
  <sheetProtection/>
  <mergeCells count="8">
    <mergeCell ref="A32:D32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F14"/>
    </sheetView>
  </sheetViews>
  <sheetFormatPr defaultColWidth="9.140625" defaultRowHeight="12.75"/>
  <cols>
    <col min="1" max="2" width="23.57421875" style="14" customWidth="1"/>
    <col min="3" max="6" width="27.57421875" style="14" customWidth="1"/>
    <col min="7" max="16384" width="9.140625" style="15" customWidth="1"/>
  </cols>
  <sheetData>
    <row r="1" spans="1:6" ht="36" customHeight="1">
      <c r="A1" s="112" t="s">
        <v>21</v>
      </c>
      <c r="B1" s="112"/>
      <c r="C1" s="112"/>
      <c r="D1" s="112"/>
      <c r="E1" s="112"/>
      <c r="F1" s="112"/>
    </row>
    <row r="2" spans="1:7" ht="36" customHeight="1">
      <c r="A2" s="33" t="s">
        <v>8</v>
      </c>
      <c r="B2" s="102" t="str">
        <f>Travel!B2</f>
        <v>Civil Aviation Authority</v>
      </c>
      <c r="C2" s="102"/>
      <c r="D2" s="102"/>
      <c r="E2" s="102"/>
      <c r="F2" s="102"/>
      <c r="G2" s="34"/>
    </row>
    <row r="3" spans="1:7" ht="36" customHeight="1">
      <c r="A3" s="33" t="s">
        <v>9</v>
      </c>
      <c r="B3" s="103" t="str">
        <f>Travel!B3</f>
        <v>Graeme Harris</v>
      </c>
      <c r="C3" s="103"/>
      <c r="D3" s="103"/>
      <c r="E3" s="103"/>
      <c r="F3" s="103"/>
      <c r="G3" s="35"/>
    </row>
    <row r="4" spans="1:7" ht="36" customHeight="1">
      <c r="A4" s="33" t="s">
        <v>3</v>
      </c>
      <c r="B4" s="103" t="str">
        <f>Travel!B4</f>
        <v>1 July 2016 to 30 June 2017</v>
      </c>
      <c r="C4" s="103"/>
      <c r="D4" s="103"/>
      <c r="E4" s="103"/>
      <c r="F4" s="103"/>
      <c r="G4" s="35"/>
    </row>
    <row r="5" spans="1:6" s="13" customFormat="1" ht="35.25" customHeight="1">
      <c r="A5" s="116" t="s">
        <v>25</v>
      </c>
      <c r="B5" s="117"/>
      <c r="C5" s="118"/>
      <c r="D5" s="118"/>
      <c r="E5" s="118"/>
      <c r="F5" s="119"/>
    </row>
    <row r="6" spans="1:6" s="13" customFormat="1" ht="35.25" customHeight="1">
      <c r="A6" s="113" t="s">
        <v>29</v>
      </c>
      <c r="B6" s="114"/>
      <c r="C6" s="114"/>
      <c r="D6" s="114"/>
      <c r="E6" s="114"/>
      <c r="F6" s="115"/>
    </row>
    <row r="7" spans="1:6" s="3" customFormat="1" ht="30.75" customHeight="1">
      <c r="A7" s="110" t="s">
        <v>18</v>
      </c>
      <c r="B7" s="111"/>
      <c r="C7" s="5"/>
      <c r="D7" s="5"/>
      <c r="E7" s="5"/>
      <c r="F7" s="19"/>
    </row>
    <row r="8" spans="1:6" ht="25.5">
      <c r="A8" s="20" t="s">
        <v>0</v>
      </c>
      <c r="B8" s="28" t="s">
        <v>138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6" ht="38.25">
      <c r="A9" s="74">
        <v>42795</v>
      </c>
      <c r="B9" s="83">
        <v>63.58</v>
      </c>
      <c r="C9" s="77" t="s">
        <v>95</v>
      </c>
      <c r="D9" s="82" t="s">
        <v>106</v>
      </c>
      <c r="E9" s="76" t="s">
        <v>96</v>
      </c>
      <c r="F9" s="79" t="s">
        <v>57</v>
      </c>
    </row>
    <row r="10" spans="1:6" ht="38.25">
      <c r="A10" s="74">
        <v>42913</v>
      </c>
      <c r="B10" s="83">
        <v>408.5</v>
      </c>
      <c r="C10" s="76" t="s">
        <v>63</v>
      </c>
      <c r="D10" s="77" t="s">
        <v>94</v>
      </c>
      <c r="E10" s="82" t="s">
        <v>108</v>
      </c>
      <c r="F10" s="79" t="s">
        <v>57</v>
      </c>
    </row>
    <row r="11" spans="1:6" ht="38.25">
      <c r="A11" s="74">
        <v>42914</v>
      </c>
      <c r="B11" s="83">
        <v>317.4</v>
      </c>
      <c r="C11" s="76" t="s">
        <v>64</v>
      </c>
      <c r="D11" s="77" t="s">
        <v>107</v>
      </c>
      <c r="E11" s="82" t="s">
        <v>108</v>
      </c>
      <c r="F11" s="79" t="s">
        <v>57</v>
      </c>
    </row>
    <row r="12" spans="1:6" ht="38.25" hidden="1">
      <c r="A12" s="17"/>
      <c r="E12" s="73" t="s">
        <v>108</v>
      </c>
      <c r="F12" s="18"/>
    </row>
    <row r="13" spans="1:6" s="16" customFormat="1" ht="25.5" customHeight="1" hidden="1">
      <c r="A13" s="17"/>
      <c r="B13" s="14"/>
      <c r="C13" s="14"/>
      <c r="D13" s="14"/>
      <c r="E13" s="73" t="s">
        <v>108</v>
      </c>
      <c r="F13" s="18"/>
    </row>
    <row r="14" spans="1:6" ht="24.75" customHeight="1">
      <c r="A14" s="42" t="s">
        <v>19</v>
      </c>
      <c r="B14" s="47">
        <f>SUM(B9:B13)</f>
        <v>789.48</v>
      </c>
      <c r="C14" s="95"/>
      <c r="D14" s="98"/>
      <c r="E14" s="98"/>
      <c r="F14" s="97"/>
    </row>
    <row r="15" spans="1:6" ht="12.75">
      <c r="A15" s="43"/>
      <c r="B15" s="43"/>
      <c r="C15" s="43"/>
      <c r="D15" s="43"/>
      <c r="E15" s="43"/>
      <c r="F15" s="43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</sheetData>
  <sheetProtection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5" width="27.57421875" style="22" customWidth="1"/>
    <col min="6" max="16384" width="9.140625" style="25" customWidth="1"/>
  </cols>
  <sheetData>
    <row r="1" spans="1:6" ht="36" customHeight="1">
      <c r="A1" s="112" t="s">
        <v>21</v>
      </c>
      <c r="B1" s="112"/>
      <c r="C1" s="112"/>
      <c r="D1" s="112"/>
      <c r="E1" s="112"/>
      <c r="F1" s="48"/>
    </row>
    <row r="2" spans="1:7" ht="36" customHeight="1">
      <c r="A2" s="33" t="s">
        <v>8</v>
      </c>
      <c r="B2" s="102" t="str">
        <f>Travel!B2</f>
        <v>Civil Aviation Authority</v>
      </c>
      <c r="C2" s="102"/>
      <c r="D2" s="102"/>
      <c r="E2" s="102"/>
      <c r="F2" s="34"/>
      <c r="G2" s="34"/>
    </row>
    <row r="3" spans="1:7" ht="36" customHeight="1">
      <c r="A3" s="33" t="s">
        <v>9</v>
      </c>
      <c r="B3" s="103" t="str">
        <f>Travel!B3</f>
        <v>Graeme Harris</v>
      </c>
      <c r="C3" s="103"/>
      <c r="D3" s="103"/>
      <c r="E3" s="103"/>
      <c r="F3" s="35"/>
      <c r="G3" s="35"/>
    </row>
    <row r="4" spans="1:7" ht="36" customHeight="1">
      <c r="A4" s="33" t="s">
        <v>3</v>
      </c>
      <c r="B4" s="103" t="str">
        <f>Travel!B4</f>
        <v>1 July 2016 to 30 June 2017</v>
      </c>
      <c r="C4" s="103"/>
      <c r="D4" s="103"/>
      <c r="E4" s="103"/>
      <c r="F4" s="35"/>
      <c r="G4" s="35"/>
    </row>
    <row r="5" spans="1:5" ht="36" customHeight="1">
      <c r="A5" s="122" t="s">
        <v>145</v>
      </c>
      <c r="B5" s="123"/>
      <c r="C5" s="123"/>
      <c r="D5" s="123"/>
      <c r="E5" s="124"/>
    </row>
    <row r="6" spans="1:7" ht="19.5" customHeight="1">
      <c r="A6" s="120" t="s">
        <v>27</v>
      </c>
      <c r="B6" s="120"/>
      <c r="C6" s="120"/>
      <c r="D6" s="120"/>
      <c r="E6" s="121"/>
      <c r="F6" s="36"/>
      <c r="G6" s="36"/>
    </row>
    <row r="7" spans="1:5" ht="20.25" customHeight="1">
      <c r="A7" s="21" t="s">
        <v>17</v>
      </c>
      <c r="B7" s="5"/>
      <c r="C7" s="5"/>
      <c r="D7" s="5"/>
      <c r="E7" s="19"/>
    </row>
    <row r="8" spans="1:5" ht="25.5">
      <c r="A8" s="71" t="s">
        <v>0</v>
      </c>
      <c r="B8" s="2" t="s">
        <v>143</v>
      </c>
      <c r="C8" s="2" t="s">
        <v>23</v>
      </c>
      <c r="D8" s="2" t="s">
        <v>144</v>
      </c>
      <c r="E8" s="9" t="s">
        <v>30</v>
      </c>
    </row>
    <row r="9" spans="1:5" ht="25.5">
      <c r="A9" s="72" t="s">
        <v>90</v>
      </c>
      <c r="B9" s="76" t="s">
        <v>84</v>
      </c>
      <c r="C9" s="76" t="s">
        <v>91</v>
      </c>
      <c r="D9" s="84">
        <v>495</v>
      </c>
      <c r="E9" s="79" t="s">
        <v>85</v>
      </c>
    </row>
    <row r="10" spans="1:5" ht="38.25">
      <c r="A10" s="74">
        <v>42775</v>
      </c>
      <c r="B10" s="77" t="s">
        <v>102</v>
      </c>
      <c r="C10" s="76" t="s">
        <v>97</v>
      </c>
      <c r="D10" s="83">
        <v>90</v>
      </c>
      <c r="E10" s="79" t="s">
        <v>103</v>
      </c>
    </row>
    <row r="11" spans="1:5" ht="63.75">
      <c r="A11" s="59">
        <v>42791</v>
      </c>
      <c r="B11" s="78" t="s">
        <v>89</v>
      </c>
      <c r="C11" s="76" t="s">
        <v>87</v>
      </c>
      <c r="D11" s="84">
        <v>450</v>
      </c>
      <c r="E11" s="79" t="s">
        <v>88</v>
      </c>
    </row>
    <row r="12" spans="1:5" ht="12.75" hidden="1">
      <c r="A12" s="23"/>
      <c r="E12" s="24"/>
    </row>
    <row r="13" spans="1:5" ht="27.75" customHeight="1">
      <c r="A13" s="42" t="s">
        <v>20</v>
      </c>
      <c r="B13" s="94" t="s">
        <v>148</v>
      </c>
      <c r="C13" s="95"/>
      <c r="D13" s="96">
        <f>SUM(D9:D12)</f>
        <v>1035</v>
      </c>
      <c r="E13" s="97"/>
    </row>
  </sheetData>
  <sheetProtection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23.57421875" style="11" customWidth="1"/>
    <col min="3" max="5" width="27.57421875" style="11" customWidth="1"/>
    <col min="6" max="16384" width="9.140625" style="12" customWidth="1"/>
  </cols>
  <sheetData>
    <row r="1" spans="1:5" ht="36" customHeight="1">
      <c r="A1" s="112" t="s">
        <v>21</v>
      </c>
      <c r="B1" s="112"/>
      <c r="C1" s="112"/>
      <c r="D1" s="112"/>
      <c r="E1" s="112"/>
    </row>
    <row r="2" spans="1:5" ht="36" customHeight="1">
      <c r="A2" s="33" t="s">
        <v>8</v>
      </c>
      <c r="B2" s="102" t="str">
        <f>Travel!B2</f>
        <v>Civil Aviation Authority</v>
      </c>
      <c r="C2" s="102"/>
      <c r="D2" s="102"/>
      <c r="E2" s="102"/>
    </row>
    <row r="3" spans="1:5" ht="36" customHeight="1">
      <c r="A3" s="33" t="s">
        <v>9</v>
      </c>
      <c r="B3" s="103" t="str">
        <f>Travel!B3</f>
        <v>Graeme Harris</v>
      </c>
      <c r="C3" s="103"/>
      <c r="D3" s="103"/>
      <c r="E3" s="103"/>
    </row>
    <row r="4" spans="1:5" ht="36" customHeight="1">
      <c r="A4" s="33" t="s">
        <v>3</v>
      </c>
      <c r="B4" s="103" t="str">
        <f>Travel!B4</f>
        <v>1 July 2016 to 30 June 2017</v>
      </c>
      <c r="C4" s="103"/>
      <c r="D4" s="103"/>
      <c r="E4" s="103"/>
    </row>
    <row r="5" spans="1:5" ht="36" customHeight="1">
      <c r="A5" s="104" t="s">
        <v>6</v>
      </c>
      <c r="B5" s="130"/>
      <c r="C5" s="118"/>
      <c r="D5" s="118"/>
      <c r="E5" s="119"/>
    </row>
    <row r="6" spans="1:5" ht="36" customHeight="1">
      <c r="A6" s="127" t="s">
        <v>26</v>
      </c>
      <c r="B6" s="128"/>
      <c r="C6" s="128"/>
      <c r="D6" s="128"/>
      <c r="E6" s="129"/>
    </row>
    <row r="7" spans="1:5" ht="36" customHeight="1">
      <c r="A7" s="125" t="s">
        <v>6</v>
      </c>
      <c r="B7" s="126"/>
      <c r="C7" s="5"/>
      <c r="D7" s="5"/>
      <c r="E7" s="19"/>
    </row>
    <row r="8" spans="1:5" ht="25.5">
      <c r="A8" s="20" t="s">
        <v>0</v>
      </c>
      <c r="B8" s="2" t="s">
        <v>138</v>
      </c>
      <c r="C8" s="2" t="s">
        <v>146</v>
      </c>
      <c r="D8" s="2" t="s">
        <v>147</v>
      </c>
      <c r="E8" s="9" t="s">
        <v>2</v>
      </c>
    </row>
    <row r="9" spans="1:5" ht="51">
      <c r="A9" s="93" t="s">
        <v>83</v>
      </c>
      <c r="B9" s="90">
        <v>150</v>
      </c>
      <c r="C9" s="55" t="s">
        <v>92</v>
      </c>
      <c r="D9" s="55" t="s">
        <v>93</v>
      </c>
      <c r="E9" s="68" t="s">
        <v>57</v>
      </c>
    </row>
    <row r="10" spans="1:5" ht="12.75">
      <c r="A10" s="74">
        <v>42571</v>
      </c>
      <c r="B10" s="91">
        <v>242.4</v>
      </c>
      <c r="C10" s="50" t="s">
        <v>56</v>
      </c>
      <c r="D10" s="50" t="s">
        <v>105</v>
      </c>
      <c r="E10" s="51" t="s">
        <v>57</v>
      </c>
    </row>
    <row r="11" spans="1:5" ht="12.75">
      <c r="A11" s="74">
        <v>42602</v>
      </c>
      <c r="B11" s="91">
        <v>140.96</v>
      </c>
      <c r="C11" s="50" t="s">
        <v>56</v>
      </c>
      <c r="D11" s="69" t="s">
        <v>105</v>
      </c>
      <c r="E11" s="51" t="s">
        <v>57</v>
      </c>
    </row>
    <row r="12" spans="1:5" ht="12.75">
      <c r="A12" s="74">
        <v>42633</v>
      </c>
      <c r="B12" s="91">
        <v>176.92</v>
      </c>
      <c r="C12" s="50" t="s">
        <v>56</v>
      </c>
      <c r="D12" s="69" t="s">
        <v>105</v>
      </c>
      <c r="E12" s="51" t="s">
        <v>57</v>
      </c>
    </row>
    <row r="13" spans="1:5" ht="12.75">
      <c r="A13" s="74">
        <v>42663</v>
      </c>
      <c r="B13" s="91">
        <v>414.4</v>
      </c>
      <c r="C13" s="50" t="s">
        <v>56</v>
      </c>
      <c r="D13" s="69" t="s">
        <v>105</v>
      </c>
      <c r="E13" s="51" t="s">
        <v>57</v>
      </c>
    </row>
    <row r="14" spans="1:5" ht="12.75">
      <c r="A14" s="74">
        <v>42694</v>
      </c>
      <c r="B14" s="91">
        <v>125.25</v>
      </c>
      <c r="C14" s="50" t="s">
        <v>56</v>
      </c>
      <c r="D14" s="69" t="s">
        <v>105</v>
      </c>
      <c r="E14" s="51" t="s">
        <v>57</v>
      </c>
    </row>
    <row r="15" spans="1:10" ht="12.75">
      <c r="A15" s="74">
        <v>42724</v>
      </c>
      <c r="B15" s="91">
        <v>137.02</v>
      </c>
      <c r="C15" s="50" t="s">
        <v>56</v>
      </c>
      <c r="D15" s="69" t="s">
        <v>105</v>
      </c>
      <c r="E15" s="51" t="s">
        <v>57</v>
      </c>
      <c r="J15" s="58"/>
    </row>
    <row r="16" spans="1:10" ht="12.75">
      <c r="A16" s="74">
        <v>42755</v>
      </c>
      <c r="B16" s="91">
        <v>143.45</v>
      </c>
      <c r="C16" s="50" t="s">
        <v>56</v>
      </c>
      <c r="D16" s="69" t="s">
        <v>105</v>
      </c>
      <c r="E16" s="51" t="s">
        <v>57</v>
      </c>
      <c r="J16" s="58"/>
    </row>
    <row r="17" spans="1:10" ht="12.75">
      <c r="A17" s="74">
        <v>42786</v>
      </c>
      <c r="B17" s="91">
        <v>155.73</v>
      </c>
      <c r="C17" s="50" t="s">
        <v>56</v>
      </c>
      <c r="D17" s="69" t="s">
        <v>105</v>
      </c>
      <c r="E17" s="51" t="s">
        <v>57</v>
      </c>
      <c r="J17" s="58"/>
    </row>
    <row r="18" spans="1:10" ht="12.75">
      <c r="A18" s="74">
        <v>42814</v>
      </c>
      <c r="B18" s="91">
        <v>143.45</v>
      </c>
      <c r="C18" s="50" t="s">
        <v>56</v>
      </c>
      <c r="D18" s="69" t="s">
        <v>105</v>
      </c>
      <c r="E18" s="51" t="s">
        <v>57</v>
      </c>
      <c r="J18" s="58"/>
    </row>
    <row r="19" spans="1:10" ht="12.75">
      <c r="A19" s="74">
        <v>42845</v>
      </c>
      <c r="B19" s="91">
        <v>153.48999999999998</v>
      </c>
      <c r="C19" s="50" t="s">
        <v>56</v>
      </c>
      <c r="D19" s="69" t="s">
        <v>105</v>
      </c>
      <c r="E19" s="51" t="s">
        <v>57</v>
      </c>
      <c r="J19" s="58"/>
    </row>
    <row r="20" spans="1:10" ht="12.75">
      <c r="A20" s="74">
        <v>42875</v>
      </c>
      <c r="B20" s="91">
        <v>139.10999999999999</v>
      </c>
      <c r="C20" s="50" t="s">
        <v>56</v>
      </c>
      <c r="D20" s="69" t="s">
        <v>105</v>
      </c>
      <c r="E20" s="51" t="s">
        <v>57</v>
      </c>
      <c r="J20" s="58"/>
    </row>
    <row r="21" spans="1:10" ht="12.75">
      <c r="A21" s="74">
        <v>42906</v>
      </c>
      <c r="B21" s="91">
        <v>235.5</v>
      </c>
      <c r="C21" s="50" t="s">
        <v>56</v>
      </c>
      <c r="D21" s="69" t="s">
        <v>105</v>
      </c>
      <c r="E21" s="51" t="s">
        <v>57</v>
      </c>
      <c r="J21" s="58"/>
    </row>
    <row r="22" spans="1:5" ht="12.75">
      <c r="A22" s="74"/>
      <c r="B22" s="91"/>
      <c r="C22" s="50"/>
      <c r="D22" s="50"/>
      <c r="E22" s="51"/>
    </row>
    <row r="23" spans="1:5" ht="12.75">
      <c r="A23" s="74">
        <v>42809</v>
      </c>
      <c r="B23" s="92">
        <v>904</v>
      </c>
      <c r="C23" s="67" t="s">
        <v>98</v>
      </c>
      <c r="D23" s="63" t="s">
        <v>104</v>
      </c>
      <c r="E23" s="68" t="s">
        <v>57</v>
      </c>
    </row>
    <row r="24" spans="1:5" ht="25.5">
      <c r="A24" s="81">
        <v>42853</v>
      </c>
      <c r="B24" s="57">
        <v>55</v>
      </c>
      <c r="C24" s="26" t="s">
        <v>99</v>
      </c>
      <c r="D24" s="55" t="s">
        <v>66</v>
      </c>
      <c r="E24" s="68" t="s">
        <v>57</v>
      </c>
    </row>
    <row r="25" spans="1:5" ht="13.5" customHeight="1">
      <c r="A25" s="131" t="s">
        <v>14</v>
      </c>
      <c r="B25" s="133">
        <f>SUM(B9:B24)</f>
        <v>3316.68</v>
      </c>
      <c r="C25" s="85"/>
      <c r="D25" s="86"/>
      <c r="E25" s="87"/>
    </row>
    <row r="26" spans="1:5" ht="13.5" customHeight="1">
      <c r="A26" s="132"/>
      <c r="B26" s="132"/>
      <c r="C26" s="88"/>
      <c r="D26" s="89"/>
      <c r="E26" s="49"/>
    </row>
    <row r="27" spans="1:6" ht="12.75">
      <c r="A27" s="17"/>
      <c r="B27" s="14"/>
      <c r="C27" s="14"/>
      <c r="D27" s="14"/>
      <c r="E27" s="37"/>
      <c r="F27" s="15"/>
    </row>
    <row r="28" spans="1:6" ht="12.75">
      <c r="A28" s="17"/>
      <c r="B28" s="14"/>
      <c r="C28" s="14"/>
      <c r="D28" s="14"/>
      <c r="E28" s="37"/>
      <c r="F28" s="15"/>
    </row>
    <row r="29" spans="1:6" ht="12.75">
      <c r="A29" s="17"/>
      <c r="B29" s="14"/>
      <c r="C29" s="14"/>
      <c r="D29" s="14"/>
      <c r="E29" s="37"/>
      <c r="F29" s="15"/>
    </row>
    <row r="30" spans="1:5" ht="12.75">
      <c r="A30" s="37"/>
      <c r="B30" s="37"/>
      <c r="C30" s="37"/>
      <c r="D30" s="37"/>
      <c r="E30" s="37"/>
    </row>
    <row r="31" spans="1:5" ht="12.75">
      <c r="A31" s="37"/>
      <c r="B31" s="37"/>
      <c r="C31" s="37"/>
      <c r="D31" s="37"/>
      <c r="E31" s="37"/>
    </row>
  </sheetData>
  <sheetProtection/>
  <mergeCells count="9">
    <mergeCell ref="A25:A26"/>
    <mergeCell ref="B25:B26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Peter Singleton</cp:lastModifiedBy>
  <cp:lastPrinted>2017-08-07T23:55:28Z</cp:lastPrinted>
  <dcterms:created xsi:type="dcterms:W3CDTF">2010-10-17T20:59:02Z</dcterms:created>
  <dcterms:modified xsi:type="dcterms:W3CDTF">2017-08-08T02:58:53Z</dcterms:modified>
  <cp:category/>
  <cp:version/>
  <cp:contentType/>
  <cp:contentStatus/>
</cp:coreProperties>
</file>